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35" windowWidth="12390" windowHeight="8085"/>
  </bookViews>
  <sheets>
    <sheet name="Sheet 1" sheetId="1" r:id="rId1"/>
    <sheet name="Chk" sheetId="3" r:id="rId2"/>
  </sheets>
  <calcPr calcId="145621"/>
</workbook>
</file>

<file path=xl/calcChain.xml><?xml version="1.0" encoding="utf-8"?>
<calcChain xmlns="http://schemas.openxmlformats.org/spreadsheetml/2006/main">
  <c r="C36" i="1" l="1"/>
  <c r="B36" i="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C26" i="1" l="1"/>
  <c r="C4" i="3" s="1"/>
  <c r="C8" i="3"/>
  <c r="C3" i="3"/>
  <c r="B26" i="1"/>
  <c r="B4" i="3" s="1"/>
  <c r="B3" i="3"/>
  <c r="B8" i="3"/>
  <c r="D21" i="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<sst xmlns="http://schemas.openxmlformats.org/spreadsheetml/2006/main" count="127" uniqueCount="92">
  <si>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</si>
  <si>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</si>
  <si>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</si>
  <si>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</si>
  <si>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</si>
  <si>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</si>
  <si>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</si>
  <si>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</si>
  <si>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</si>
  <si>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</si>
  <si>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</si>
  <si>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</si>
  <si>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</si>
  <si>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</si>
  <si>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</si>
  <si>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</si>
  <si>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</si>
  <si>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</si>
  <si>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</si>
  <si>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</si>
  <si>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</si>
  <si>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</si>
  <si>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</si>
  <si>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</si>
  <si>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</si>
  <si>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</si>
  <si>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</si>
  <si>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</si>
  <si>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</si>
  <si>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</si>
  <si>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</si>
  <si>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</si>
  <si>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</si>
  <si>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</si>
  <si>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</si>
  <si>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</si>
  <si>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</si>
  <si>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</si>
  <si>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</si>
  <si>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</si>
  <si>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</si>
  <si>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</si>
  <si>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</si>
  <si>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</si>
  <si>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</si>
  <si>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</si>
  <si>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</si>
  <si>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</si>
  <si>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</si>
  <si>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</si>
  <si>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</si>
  <si>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</si>
  <si>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</si>
  <si>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</si>
  <si>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</si>
  <si>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</si>
  <si>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</si>
  <si>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</si>
  <si>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</si>
  <si>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</si>
  <si>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</si>
  <si>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</si>
  <si>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</si>
  <si>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</si>
  <si>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</si>
  <si>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</si>
  <si>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</si>
  <si>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</si>
  <si>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</si>
  <si>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</si>
  <si>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6/20/2016</t>
  </si>
  <si>
    <t>6/19/2017</t>
  </si>
  <si>
    <t>Office of Institutional Research and Decision Support 6/19/2017</t>
  </si>
  <si>
    <t xml:space="preserve">-6 ug; +90 grad </t>
  </si>
  <si>
    <t>-31 ug; -3 grad; -17 non-degree</t>
  </si>
  <si>
    <t>-72 ug; +34 grad; -1 non-degree</t>
  </si>
  <si>
    <t>+2 grad; -10 non-degree</t>
  </si>
  <si>
    <t>+88 ug; -16 grad/prof</t>
  </si>
  <si>
    <t>-25 ug; -11 grad; -1 non-degree</t>
  </si>
  <si>
    <t>+126 ug; +33 grad; +2 non-degree</t>
  </si>
  <si>
    <t>+13 ug; +9 grad; -3 non-degree</t>
  </si>
  <si>
    <t>+3 grad/prof</t>
  </si>
  <si>
    <t>-110 ug; -12 grad; +3 non-degree</t>
  </si>
  <si>
    <t>+16 ug; +3 grad/prof</t>
  </si>
  <si>
    <t>-76 ug; +29 grad/prof; -6 non-degree</t>
  </si>
  <si>
    <t>-4 ug; -8 grad</t>
  </si>
  <si>
    <t>-36 ug; +11 grad;-2 non-degree</t>
  </si>
  <si>
    <t>+17 ug; -63 grad</t>
  </si>
  <si>
    <t>-27 ug; -30 grad</t>
  </si>
  <si>
    <t>-58 ug; -1 grad; +12 non-degree</t>
  </si>
  <si>
    <t>+63 ug; -15 grad; -1 non-degree</t>
  </si>
  <si>
    <t>+139 ug; -25 high school; -3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</si>
</sst>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sz val="10"/>
      <color rgb="FF00B05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9">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3" fontId="33" fillId="0" borderId="9" xfId="0" applyNumberFormat="1" applyFont="1" applyFill="1" applyBorder="1" applyAlignment="1">
      <alignment horizontal="center" wrapText="1"/>
    </xf>
    <xf numFmtId="164" fontId="33" fillId="0" borderId="1" xfId="0" applyNumberFormat="1" applyFont="1" applyFill="1" applyBorder="1" applyAlignment="1">
      <alignment horizontal="center" wrapText="1"/>
    </xf>
    <xf numFmtId="3" fontId="32" fillId="0" borderId="9"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3" fontId="34" fillId="3" borderId="9" xfId="0" applyNumberFormat="1" applyFont="1" applyFill="1" applyBorder="1" applyAlignment="1">
      <alignment horizontal="center" vertical="center" wrapText="1"/>
    </xf>
    <xf numFmtId="164" fontId="32" fillId="0" borderId="9" xfId="0" applyNumberFormat="1" applyFont="1" applyBorder="1" applyAlignment="1">
      <alignment horizontal="center" vertical="center" wrapText="1" readingOrder="1"/>
    </xf>
    <xf numFmtId="3" fontId="34" fillId="2" borderId="14" xfId="0" applyNumberFormat="1" applyFont="1" applyFill="1" applyBorder="1" applyAlignment="1">
      <alignment horizontal="center" vertical="center" wrapText="1"/>
    </xf>
    <xf numFmtId="164" fontId="34" fillId="2" borderId="15" xfId="0" applyNumberFormat="1" applyFont="1" applyFill="1" applyBorder="1" applyAlignment="1">
      <alignment horizontal="center" vertical="center" wrapText="1"/>
    </xf>
    <xf numFmtId="0" fontId="36" fillId="0" borderId="0" xfId="0" applyFont="1" applyAlignment="1">
      <alignment horizontal="center"/>
    </xf>
    <xf numFmtId="3" fontId="34" fillId="5" borderId="33" xfId="0" applyNumberFormat="1" applyFont="1" applyFill="1" applyBorder="1" applyAlignment="1">
      <alignment horizontal="center" vertical="center" wrapText="1"/>
    </xf>
    <xf numFmtId="164" fontId="34" fillId="5" borderId="34" xfId="0" applyNumberFormat="1" applyFont="1" applyFill="1" applyBorder="1" applyAlignment="1">
      <alignment horizontal="center" vertical="center" wrapText="1"/>
    </xf>
    <xf numFmtId="3" fontId="32" fillId="2" borderId="3"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I23" sqref="I23"/>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3.285156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67" t="s">
        <v>37</v>
      </c>
      <c r="C1" s="168"/>
      <c r="D1" s="168"/>
      <c r="E1" s="6"/>
      <c r="F1" s="14"/>
      <c r="G1" s="179">
        <v>42905</v>
      </c>
      <c r="H1" s="180"/>
      <c r="I1" s="180"/>
      <c r="J1" s="180"/>
      <c r="K1" s="180"/>
      <c r="L1" s="180"/>
    </row>
    <row r="2" spans="1:12" s="3" customFormat="1" ht="16.5" customHeight="1" thickBot="1" x14ac:dyDescent="0.3">
      <c r="A2" s="169" t="s">
        <v>4</v>
      </c>
      <c r="B2" s="170"/>
      <c r="C2" s="170"/>
      <c r="D2" s="74"/>
      <c r="E2" s="74"/>
      <c r="F2" s="15"/>
      <c r="G2" s="171" t="s">
        <v>5</v>
      </c>
      <c r="H2" s="170"/>
      <c r="I2" s="170"/>
      <c r="J2" s="170"/>
      <c r="K2" s="86"/>
      <c r="L2" s="87"/>
    </row>
    <row r="3" spans="1:12" s="1" customFormat="1" ht="15.75" thickBot="1" x14ac:dyDescent="0.3">
      <c r="A3" s="68" t="s">
        <v>2</v>
      </c>
      <c r="B3" s="69" t="s">
        <v>70</v>
      </c>
      <c r="C3" s="69" t="s">
        <v>71</v>
      </c>
      <c r="D3" s="73" t="s">
        <v>0</v>
      </c>
      <c r="E3" s="71" t="s">
        <v>1</v>
      </c>
      <c r="F3" s="60"/>
      <c r="G3" s="68" t="s">
        <v>2</v>
      </c>
      <c r="H3" s="69" t="s">
        <v>70</v>
      </c>
      <c r="I3" s="69" t="s">
        <v>71</v>
      </c>
      <c r="J3" s="70" t="s">
        <v>0</v>
      </c>
      <c r="K3" s="71" t="s">
        <v>1</v>
      </c>
      <c r="L3" s="22" t="s">
        <v>42</v>
      </c>
    </row>
    <row r="4" spans="1:12" ht="15" x14ac:dyDescent="0.25">
      <c r="A4" s="72" t="s">
        <v>23</v>
      </c>
      <c r="B4" s="75">
        <v>259</v>
      </c>
      <c r="C4" s="75">
        <v>1294</v>
      </c>
      <c r="D4" s="131">
        <f t="shared" ref="D4:D24" si="0">C4-B4</f>
        <v>1035</v>
      </c>
      <c r="E4" s="132">
        <f t="shared" ref="E4:E24" si="1">D4/B4</f>
        <v>3.9961389961389959</v>
      </c>
      <c r="F4" s="25"/>
      <c r="G4" s="67" t="s">
        <v>23</v>
      </c>
      <c r="H4" s="65">
        <v>33</v>
      </c>
      <c r="I4" s="65">
        <v>117</v>
      </c>
      <c r="J4" s="133">
        <f>I4-H4</f>
        <v>84</v>
      </c>
      <c r="K4" s="105">
        <f>J4/H4</f>
        <v>2.5454545454545454</v>
      </c>
      <c r="L4" s="100" t="s">
        <v>73</v>
      </c>
    </row>
    <row r="5" spans="1:12" ht="15" x14ac:dyDescent="0.25">
      <c r="A5" s="26" t="s">
        <v>24</v>
      </c>
      <c r="B5" s="75">
        <v>7115</v>
      </c>
      <c r="C5" s="75">
        <v>6937</v>
      </c>
      <c r="D5" s="94">
        <f t="shared" si="0"/>
        <v>-178</v>
      </c>
      <c r="E5" s="95">
        <f t="shared" si="1"/>
        <v>-2.5017568517217148E-2</v>
      </c>
      <c r="F5" s="25"/>
      <c r="G5" s="18" t="s">
        <v>24</v>
      </c>
      <c r="H5" s="65">
        <v>749</v>
      </c>
      <c r="I5" s="65">
        <v>698</v>
      </c>
      <c r="J5" s="88">
        <f t="shared" ref="J5:J26" si="2">I5-H5</f>
        <v>-51</v>
      </c>
      <c r="K5" s="91">
        <f t="shared" ref="K5:K26" si="3">J5/H5</f>
        <v>-6.8090787716955939E-2</v>
      </c>
      <c r="L5" s="100" t="s">
        <v>74</v>
      </c>
    </row>
    <row r="6" spans="1:12" ht="15" x14ac:dyDescent="0.25">
      <c r="A6" s="26" t="s">
        <v>29</v>
      </c>
      <c r="B6" s="75">
        <v>23184</v>
      </c>
      <c r="C6" s="75">
        <v>23084</v>
      </c>
      <c r="D6" s="94">
        <f t="shared" si="0"/>
        <v>-100</v>
      </c>
      <c r="E6" s="95">
        <f t="shared" si="1"/>
        <v>-4.313319530710835E-3</v>
      </c>
      <c r="F6" s="25"/>
      <c r="G6" s="18" t="s">
        <v>29</v>
      </c>
      <c r="H6" s="65">
        <v>2185</v>
      </c>
      <c r="I6" s="65">
        <v>2146</v>
      </c>
      <c r="J6" s="88">
        <f t="shared" si="2"/>
        <v>-39</v>
      </c>
      <c r="K6" s="91">
        <f t="shared" si="3"/>
        <v>-1.7848970251716247E-2</v>
      </c>
      <c r="L6" s="101" t="s">
        <v>75</v>
      </c>
    </row>
    <row r="7" spans="1:12" ht="15.75" customHeight="1" x14ac:dyDescent="0.25">
      <c r="A7" s="26" t="s">
        <v>28</v>
      </c>
      <c r="B7" s="75">
        <v>4379</v>
      </c>
      <c r="C7" s="75">
        <v>4673</v>
      </c>
      <c r="D7" s="90">
        <f t="shared" si="0"/>
        <v>294</v>
      </c>
      <c r="E7" s="93">
        <f t="shared" si="1"/>
        <v>6.7138616122402378E-2</v>
      </c>
      <c r="F7" s="25"/>
      <c r="G7" s="18" t="s">
        <v>28</v>
      </c>
      <c r="H7" s="65">
        <v>435</v>
      </c>
      <c r="I7" s="65">
        <v>507</v>
      </c>
      <c r="J7" s="89">
        <f t="shared" si="2"/>
        <v>72</v>
      </c>
      <c r="K7" s="92">
        <f t="shared" si="3"/>
        <v>0.16551724137931034</v>
      </c>
      <c r="L7" s="101" t="s">
        <v>77</v>
      </c>
    </row>
    <row r="8" spans="1:12" ht="15" x14ac:dyDescent="0.25">
      <c r="A8" s="26" t="s">
        <v>41</v>
      </c>
      <c r="B8" s="75">
        <v>7173</v>
      </c>
      <c r="C8" s="75">
        <v>7052</v>
      </c>
      <c r="D8" s="94">
        <f t="shared" si="0"/>
        <v>-121</v>
      </c>
      <c r="E8" s="95">
        <f t="shared" si="1"/>
        <v>-1.686881360658023E-2</v>
      </c>
      <c r="F8" s="25"/>
      <c r="G8" s="18" t="s">
        <v>41</v>
      </c>
      <c r="H8" s="65">
        <v>553</v>
      </c>
      <c r="I8" s="65">
        <v>516</v>
      </c>
      <c r="J8" s="88">
        <f t="shared" si="2"/>
        <v>-37</v>
      </c>
      <c r="K8" s="91">
        <f t="shared" si="3"/>
        <v>-6.6907775768535266E-2</v>
      </c>
      <c r="L8" s="101" t="s">
        <v>78</v>
      </c>
    </row>
    <row r="9" spans="1:12" ht="15" x14ac:dyDescent="0.25">
      <c r="A9" s="26" t="s">
        <v>55</v>
      </c>
      <c r="B9" s="75">
        <v>7773</v>
      </c>
      <c r="C9" s="75">
        <v>9281</v>
      </c>
      <c r="D9" s="90">
        <f t="shared" si="0"/>
        <v>1508</v>
      </c>
      <c r="E9" s="93">
        <f t="shared" si="1"/>
        <v>0.19400488871735494</v>
      </c>
      <c r="F9" s="25"/>
      <c r="G9" s="26" t="s">
        <v>55</v>
      </c>
      <c r="H9" s="65">
        <v>703</v>
      </c>
      <c r="I9" s="65">
        <v>864</v>
      </c>
      <c r="J9" s="89">
        <f t="shared" si="2"/>
        <v>161</v>
      </c>
      <c r="K9" s="92">
        <f t="shared" si="3"/>
        <v>0.22901849217638692</v>
      </c>
      <c r="L9" s="101" t="s">
        <v>79</v>
      </c>
    </row>
    <row r="10" spans="1:12" ht="15" x14ac:dyDescent="0.25">
      <c r="A10" s="26" t="s">
        <v>48</v>
      </c>
      <c r="B10" s="75">
        <v>18599</v>
      </c>
      <c r="C10" s="75">
        <v>18671</v>
      </c>
      <c r="D10" s="90">
        <f t="shared" si="0"/>
        <v>72</v>
      </c>
      <c r="E10" s="93">
        <f t="shared" si="1"/>
        <v>3.8711758696704122E-3</v>
      </c>
      <c r="F10" s="25"/>
      <c r="G10" s="18" t="s">
        <v>48</v>
      </c>
      <c r="H10" s="65">
        <v>1087</v>
      </c>
      <c r="I10" s="65">
        <v>1106</v>
      </c>
      <c r="J10" s="89">
        <f t="shared" si="2"/>
        <v>19</v>
      </c>
      <c r="K10" s="92">
        <f t="shared" si="3"/>
        <v>1.7479300827966882E-2</v>
      </c>
      <c r="L10" s="101" t="s">
        <v>80</v>
      </c>
    </row>
    <row r="11" spans="1:12" ht="14.25" customHeight="1" x14ac:dyDescent="0.25">
      <c r="A11" s="26" t="s">
        <v>38</v>
      </c>
      <c r="B11" s="75">
        <v>7762</v>
      </c>
      <c r="C11" s="75">
        <v>7427</v>
      </c>
      <c r="D11" s="94">
        <f t="shared" si="0"/>
        <v>-335</v>
      </c>
      <c r="E11" s="95">
        <f t="shared" si="1"/>
        <v>-4.3158979644421544E-2</v>
      </c>
      <c r="F11" s="25"/>
      <c r="G11" s="18" t="s">
        <v>38</v>
      </c>
      <c r="H11" s="65">
        <v>593</v>
      </c>
      <c r="I11" s="65">
        <v>596</v>
      </c>
      <c r="J11" s="144">
        <f t="shared" si="2"/>
        <v>3</v>
      </c>
      <c r="K11" s="145">
        <f t="shared" si="3"/>
        <v>5.0590219224283303E-3</v>
      </c>
      <c r="L11" s="101" t="s">
        <v>81</v>
      </c>
    </row>
    <row r="12" spans="1:12" ht="15" x14ac:dyDescent="0.25">
      <c r="A12" s="26" t="s">
        <v>56</v>
      </c>
      <c r="B12" s="75">
        <v>34429</v>
      </c>
      <c r="C12" s="75">
        <v>33919</v>
      </c>
      <c r="D12" s="94">
        <f t="shared" si="0"/>
        <v>-510</v>
      </c>
      <c r="E12" s="95">
        <f t="shared" si="1"/>
        <v>-1.4813093612942578E-2</v>
      </c>
      <c r="F12" s="25"/>
      <c r="G12" s="18" t="s">
        <v>56</v>
      </c>
      <c r="H12" s="65">
        <v>1491</v>
      </c>
      <c r="I12" s="65">
        <v>1372</v>
      </c>
      <c r="J12" s="142">
        <f t="shared" si="2"/>
        <v>-119</v>
      </c>
      <c r="K12" s="143">
        <f t="shared" si="3"/>
        <v>-7.9812206572769953E-2</v>
      </c>
      <c r="L12" s="101" t="s">
        <v>82</v>
      </c>
    </row>
    <row r="13" spans="1:12" ht="15" customHeight="1" x14ac:dyDescent="0.25">
      <c r="A13" s="26" t="s">
        <v>44</v>
      </c>
      <c r="B13" s="75">
        <v>2417</v>
      </c>
      <c r="C13" s="75">
        <v>2804</v>
      </c>
      <c r="D13" s="90">
        <f t="shared" si="0"/>
        <v>387</v>
      </c>
      <c r="E13" s="93">
        <f t="shared" si="1"/>
        <v>0.16011584609019447</v>
      </c>
      <c r="F13" s="25"/>
      <c r="G13" s="18" t="s">
        <v>44</v>
      </c>
      <c r="H13" s="65">
        <v>174</v>
      </c>
      <c r="I13" s="65">
        <v>193</v>
      </c>
      <c r="J13" s="144">
        <f t="shared" si="2"/>
        <v>19</v>
      </c>
      <c r="K13" s="145">
        <f t="shared" si="3"/>
        <v>0.10919540229885058</v>
      </c>
      <c r="L13" s="102" t="s">
        <v>83</v>
      </c>
    </row>
    <row r="14" spans="1:12" ht="14.25" customHeight="1" x14ac:dyDescent="0.25">
      <c r="A14" s="26" t="s">
        <v>25</v>
      </c>
      <c r="B14" s="75">
        <v>9810</v>
      </c>
      <c r="C14" s="75">
        <v>8534</v>
      </c>
      <c r="D14" s="94">
        <f t="shared" si="0"/>
        <v>-1276</v>
      </c>
      <c r="E14" s="95">
        <f t="shared" si="1"/>
        <v>-0.13007135575942916</v>
      </c>
      <c r="F14" s="25"/>
      <c r="G14" s="18" t="s">
        <v>25</v>
      </c>
      <c r="H14" s="65">
        <v>941</v>
      </c>
      <c r="I14" s="65">
        <v>888</v>
      </c>
      <c r="J14" s="142">
        <f t="shared" si="2"/>
        <v>-53</v>
      </c>
      <c r="K14" s="143">
        <f t="shared" si="3"/>
        <v>-5.6323060573857602E-2</v>
      </c>
      <c r="L14" s="102" t="s">
        <v>84</v>
      </c>
    </row>
    <row r="15" spans="1:12" ht="15" x14ac:dyDescent="0.25">
      <c r="A15" s="26" t="s">
        <v>46</v>
      </c>
      <c r="B15" s="75">
        <v>760</v>
      </c>
      <c r="C15" s="75">
        <v>759</v>
      </c>
      <c r="D15" s="94">
        <f t="shared" si="0"/>
        <v>-1</v>
      </c>
      <c r="E15" s="95">
        <f t="shared" si="1"/>
        <v>-1.3157894736842105E-3</v>
      </c>
      <c r="F15" s="25"/>
      <c r="G15" s="27" t="s">
        <v>46</v>
      </c>
      <c r="H15" s="65">
        <v>119</v>
      </c>
      <c r="I15" s="65">
        <v>107</v>
      </c>
      <c r="J15" s="142">
        <f t="shared" si="2"/>
        <v>-12</v>
      </c>
      <c r="K15" s="143">
        <f t="shared" si="3"/>
        <v>-0.10084033613445378</v>
      </c>
      <c r="L15" s="101" t="s">
        <v>85</v>
      </c>
    </row>
    <row r="16" spans="1:12" ht="16.5" customHeight="1" x14ac:dyDescent="0.25">
      <c r="A16" s="26" t="s">
        <v>22</v>
      </c>
      <c r="B16" s="75">
        <v>11948</v>
      </c>
      <c r="C16" s="75">
        <v>12732</v>
      </c>
      <c r="D16" s="90">
        <f t="shared" si="0"/>
        <v>784</v>
      </c>
      <c r="E16" s="93">
        <f t="shared" si="1"/>
        <v>6.561767659859391E-2</v>
      </c>
      <c r="F16" s="25"/>
      <c r="G16" s="18" t="s">
        <v>22</v>
      </c>
      <c r="H16" s="65">
        <v>786</v>
      </c>
      <c r="I16" s="65">
        <v>759</v>
      </c>
      <c r="J16" s="142">
        <f t="shared" si="2"/>
        <v>-27</v>
      </c>
      <c r="K16" s="143">
        <f t="shared" si="3"/>
        <v>-3.4351145038167941E-2</v>
      </c>
      <c r="L16" s="101" t="s">
        <v>86</v>
      </c>
    </row>
    <row r="17" spans="1:12" ht="15" x14ac:dyDescent="0.25">
      <c r="A17" s="26" t="s">
        <v>3</v>
      </c>
      <c r="B17" s="75">
        <v>7507</v>
      </c>
      <c r="C17" s="75">
        <v>7178</v>
      </c>
      <c r="D17" s="94">
        <f t="shared" si="0"/>
        <v>-329</v>
      </c>
      <c r="E17" s="95">
        <f t="shared" si="1"/>
        <v>-4.3825762621553216E-2</v>
      </c>
      <c r="F17" s="25"/>
      <c r="G17" s="18" t="s">
        <v>3</v>
      </c>
      <c r="H17" s="65">
        <v>777</v>
      </c>
      <c r="I17" s="65">
        <v>731</v>
      </c>
      <c r="J17" s="142">
        <f t="shared" si="2"/>
        <v>-46</v>
      </c>
      <c r="K17" s="143">
        <f t="shared" si="3"/>
        <v>-5.9202059202059204E-2</v>
      </c>
      <c r="L17" s="101" t="s">
        <v>87</v>
      </c>
    </row>
    <row r="18" spans="1:12" ht="15" x14ac:dyDescent="0.25">
      <c r="A18" s="18" t="s">
        <v>43</v>
      </c>
      <c r="B18" s="75">
        <v>5216</v>
      </c>
      <c r="C18" s="75">
        <v>4685</v>
      </c>
      <c r="D18" s="121">
        <f t="shared" si="0"/>
        <v>-531</v>
      </c>
      <c r="E18" s="122">
        <f t="shared" si="1"/>
        <v>-0.1018021472392638</v>
      </c>
      <c r="F18" s="25"/>
      <c r="G18" s="18" t="s">
        <v>43</v>
      </c>
      <c r="H18" s="65">
        <v>376</v>
      </c>
      <c r="I18" s="65">
        <v>319</v>
      </c>
      <c r="J18" s="142">
        <f t="shared" si="2"/>
        <v>-57</v>
      </c>
      <c r="K18" s="143">
        <f t="shared" si="3"/>
        <v>-0.15159574468085107</v>
      </c>
      <c r="L18" s="101" t="s">
        <v>88</v>
      </c>
    </row>
    <row r="19" spans="1:12" ht="15.75" customHeight="1" x14ac:dyDescent="0.25">
      <c r="A19" s="26" t="s">
        <v>26</v>
      </c>
      <c r="B19" s="75">
        <v>44806</v>
      </c>
      <c r="C19" s="75">
        <v>47523</v>
      </c>
      <c r="D19" s="90">
        <f t="shared" si="0"/>
        <v>2717</v>
      </c>
      <c r="E19" s="93">
        <f t="shared" si="1"/>
        <v>6.0639200107128512E-2</v>
      </c>
      <c r="F19" s="25"/>
      <c r="G19" s="18" t="s">
        <v>26</v>
      </c>
      <c r="H19" s="65">
        <v>1980</v>
      </c>
      <c r="I19" s="65">
        <v>1933</v>
      </c>
      <c r="J19" s="142">
        <f t="shared" si="2"/>
        <v>-47</v>
      </c>
      <c r="K19" s="143">
        <f t="shared" si="3"/>
        <v>-2.3737373737373738E-2</v>
      </c>
      <c r="L19" s="101" t="s">
        <v>89</v>
      </c>
    </row>
    <row r="20" spans="1:12" ht="15" x14ac:dyDescent="0.25">
      <c r="A20" s="26" t="s">
        <v>47</v>
      </c>
      <c r="B20" s="75">
        <v>6652</v>
      </c>
      <c r="C20" s="75">
        <v>6111</v>
      </c>
      <c r="D20" s="94">
        <f t="shared" si="0"/>
        <v>-541</v>
      </c>
      <c r="E20" s="95">
        <f t="shared" si="1"/>
        <v>-8.1328923631990374E-2</v>
      </c>
      <c r="F20" s="25"/>
      <c r="G20" s="18" t="s">
        <v>47</v>
      </c>
      <c r="H20" s="65">
        <v>555</v>
      </c>
      <c r="I20" s="65">
        <v>602</v>
      </c>
      <c r="J20" s="144">
        <f t="shared" si="2"/>
        <v>47</v>
      </c>
      <c r="K20" s="145">
        <f t="shared" si="3"/>
        <v>8.468468468468468E-2</v>
      </c>
      <c r="L20" s="101" t="s">
        <v>90</v>
      </c>
    </row>
    <row r="21" spans="1:12" ht="15" customHeight="1" x14ac:dyDescent="0.25">
      <c r="A21" s="26" t="s">
        <v>51</v>
      </c>
      <c r="B21" s="75">
        <v>0</v>
      </c>
      <c r="C21" s="75">
        <v>0</v>
      </c>
      <c r="D21" s="118">
        <f>C21-B21</f>
        <v>0</v>
      </c>
      <c r="E21" s="119" t="s">
        <v>53</v>
      </c>
      <c r="F21" s="25"/>
      <c r="G21" s="18" t="s">
        <v>58</v>
      </c>
      <c r="H21" s="65">
        <v>75</v>
      </c>
      <c r="I21" s="65">
        <v>67</v>
      </c>
      <c r="J21" s="146">
        <f t="shared" si="2"/>
        <v>-8</v>
      </c>
      <c r="K21" s="147">
        <f t="shared" si="3"/>
        <v>-0.10666666666666667</v>
      </c>
      <c r="L21" s="103" t="s">
        <v>76</v>
      </c>
    </row>
    <row r="22" spans="1:12" ht="15" customHeight="1" x14ac:dyDescent="0.25">
      <c r="A22" s="26" t="s">
        <v>7</v>
      </c>
      <c r="B22" s="75">
        <v>260</v>
      </c>
      <c r="C22" s="75">
        <v>15</v>
      </c>
      <c r="D22" s="121">
        <f t="shared" si="0"/>
        <v>-245</v>
      </c>
      <c r="E22" s="122">
        <f t="shared" si="1"/>
        <v>-0.94230769230769229</v>
      </c>
      <c r="F22" s="28"/>
      <c r="G22" s="18" t="s">
        <v>27</v>
      </c>
      <c r="H22" s="65">
        <v>3055</v>
      </c>
      <c r="I22" s="65">
        <v>3166</v>
      </c>
      <c r="J22" s="144">
        <f t="shared" si="2"/>
        <v>111</v>
      </c>
      <c r="K22" s="145">
        <f t="shared" si="3"/>
        <v>3.6333878887070375E-2</v>
      </c>
      <c r="L22" s="104" t="s">
        <v>91</v>
      </c>
    </row>
    <row r="23" spans="1:12" ht="17.25" customHeight="1" x14ac:dyDescent="0.25">
      <c r="A23" s="45" t="s">
        <v>27</v>
      </c>
      <c r="B23" s="75">
        <v>530</v>
      </c>
      <c r="C23" s="75">
        <v>862</v>
      </c>
      <c r="D23" s="90">
        <f t="shared" si="0"/>
        <v>332</v>
      </c>
      <c r="E23" s="93">
        <f t="shared" si="1"/>
        <v>0.62641509433962261</v>
      </c>
      <c r="F23" s="29"/>
      <c r="G23" s="18"/>
      <c r="H23" s="40"/>
      <c r="I23" s="84"/>
      <c r="J23" s="38"/>
      <c r="K23" s="41"/>
      <c r="L23" s="85"/>
    </row>
    <row r="24" spans="1:12" ht="14.25" customHeight="1" x14ac:dyDescent="0.25">
      <c r="A24" s="46" t="s">
        <v>36</v>
      </c>
      <c r="B24" s="76">
        <f>SUM(B4:B23)</f>
        <v>200579</v>
      </c>
      <c r="C24" s="76">
        <f>SUM(C4:C23)</f>
        <v>203541</v>
      </c>
      <c r="D24" s="148">
        <f t="shared" si="0"/>
        <v>2962</v>
      </c>
      <c r="E24" s="130">
        <f t="shared" si="1"/>
        <v>1.4767248814681498E-2</v>
      </c>
      <c r="F24" s="28"/>
      <c r="G24" s="42" t="s">
        <v>60</v>
      </c>
      <c r="H24" s="64">
        <f>SUM(H4:H23)</f>
        <v>16667</v>
      </c>
      <c r="I24" s="64">
        <f>SUM(I4:I23)</f>
        <v>16687</v>
      </c>
      <c r="J24" s="197">
        <f t="shared" si="2"/>
        <v>20</v>
      </c>
      <c r="K24" s="198">
        <f t="shared" si="3"/>
        <v>1.1999760004799903E-3</v>
      </c>
      <c r="L24" s="21"/>
    </row>
    <row r="25" spans="1:12" ht="15" x14ac:dyDescent="0.25">
      <c r="A25" s="43" t="s">
        <v>17</v>
      </c>
      <c r="B25" s="59">
        <v>11328</v>
      </c>
      <c r="C25" s="59">
        <v>10707</v>
      </c>
      <c r="D25" s="136">
        <f t="shared" ref="D25:D26" si="4">C25-B25</f>
        <v>-621</v>
      </c>
      <c r="E25" s="137">
        <f t="shared" ref="E25:E26" si="5">D25/B25</f>
        <v>-5.4819915254237288E-2</v>
      </c>
      <c r="F25" s="28"/>
      <c r="G25" s="43" t="s">
        <v>17</v>
      </c>
      <c r="H25" s="78">
        <v>927</v>
      </c>
      <c r="I25" s="78">
        <v>889</v>
      </c>
      <c r="J25" s="138">
        <f>I25-H25</f>
        <v>-38</v>
      </c>
      <c r="K25" s="139">
        <f>J25/H25</f>
        <v>-4.0992448759439054E-2</v>
      </c>
      <c r="L25" s="39"/>
    </row>
    <row r="26" spans="1:12" ht="18" customHeight="1" thickBot="1" x14ac:dyDescent="0.3">
      <c r="A26" s="127" t="s">
        <v>52</v>
      </c>
      <c r="B26" s="128">
        <f>SUM(B24:B25)</f>
        <v>211907</v>
      </c>
      <c r="C26" s="128">
        <f>SUM(C24:C25)</f>
        <v>214248</v>
      </c>
      <c r="D26" s="153">
        <f t="shared" si="4"/>
        <v>2341</v>
      </c>
      <c r="E26" s="154">
        <f t="shared" si="5"/>
        <v>1.1047299050998787E-2</v>
      </c>
      <c r="F26" s="30"/>
      <c r="G26" s="44" t="s">
        <v>52</v>
      </c>
      <c r="H26" s="77">
        <f>SUM(H24:H25)</f>
        <v>17594</v>
      </c>
      <c r="I26" s="77">
        <f>SUM(I24:I25)</f>
        <v>17576</v>
      </c>
      <c r="J26" s="134">
        <f t="shared" si="2"/>
        <v>-18</v>
      </c>
      <c r="K26" s="135">
        <f t="shared" si="3"/>
        <v>-1.0230760486529499E-3</v>
      </c>
      <c r="L26" s="175" t="s">
        <v>61</v>
      </c>
    </row>
    <row r="27" spans="1:12" ht="14.25" customHeight="1" thickTop="1" x14ac:dyDescent="0.2">
      <c r="A27" s="163"/>
      <c r="B27" s="164"/>
      <c r="C27" s="164"/>
      <c r="D27" s="164"/>
      <c r="E27" s="164"/>
      <c r="F27" s="31"/>
      <c r="G27" s="181"/>
      <c r="H27" s="182"/>
      <c r="I27" s="182"/>
      <c r="J27" s="182"/>
      <c r="K27" s="182"/>
      <c r="L27" s="176"/>
    </row>
    <row r="28" spans="1:12" s="13" customFormat="1" ht="13.5" customHeight="1" x14ac:dyDescent="0.2">
      <c r="A28" s="172" t="s">
        <v>12</v>
      </c>
      <c r="B28" s="173"/>
      <c r="C28" s="173"/>
      <c r="D28" s="173"/>
      <c r="E28" s="173"/>
      <c r="F28" s="17"/>
      <c r="G28" s="183"/>
      <c r="H28" s="183"/>
      <c r="I28" s="183"/>
      <c r="J28" s="183"/>
      <c r="K28" s="183"/>
      <c r="L28" s="176"/>
    </row>
    <row r="29" spans="1:12" ht="10.5" customHeight="1" thickBot="1" x14ac:dyDescent="0.25">
      <c r="A29" s="172"/>
      <c r="B29" s="174"/>
      <c r="C29" s="174"/>
      <c r="D29" s="174"/>
      <c r="E29" s="174"/>
      <c r="F29" s="17"/>
      <c r="G29" s="183"/>
      <c r="H29" s="183"/>
      <c r="I29" s="183"/>
      <c r="J29" s="183"/>
      <c r="K29" s="183"/>
      <c r="L29" s="176"/>
    </row>
    <row r="30" spans="1:12" s="13" customFormat="1" ht="13.5" customHeight="1" thickBot="1" x14ac:dyDescent="0.25">
      <c r="A30" s="99" t="s">
        <v>49</v>
      </c>
      <c r="B30" s="19">
        <v>2016</v>
      </c>
      <c r="C30" s="19">
        <v>2017</v>
      </c>
      <c r="D30" s="123" t="s">
        <v>0</v>
      </c>
      <c r="E30" s="124" t="s">
        <v>1</v>
      </c>
      <c r="F30" s="31"/>
      <c r="G30" s="80" t="s">
        <v>40</v>
      </c>
      <c r="H30" s="19">
        <v>2016</v>
      </c>
      <c r="I30" s="19">
        <v>2017</v>
      </c>
      <c r="J30" s="19" t="s">
        <v>0</v>
      </c>
      <c r="K30" s="20" t="s">
        <v>1</v>
      </c>
      <c r="L30" s="194" t="s">
        <v>59</v>
      </c>
    </row>
    <row r="31" spans="1:12" ht="17.25" customHeight="1" x14ac:dyDescent="0.25">
      <c r="A31" s="106" t="s">
        <v>31</v>
      </c>
      <c r="B31" s="120">
        <v>1548</v>
      </c>
      <c r="C31" s="79">
        <v>1738</v>
      </c>
      <c r="D31" s="140">
        <f>C31-B31</f>
        <v>190</v>
      </c>
      <c r="E31" s="141">
        <f>D31/B31</f>
        <v>0.1227390180878553</v>
      </c>
      <c r="F31" s="32"/>
      <c r="G31" s="61" t="s">
        <v>10</v>
      </c>
      <c r="H31" s="108">
        <v>12314</v>
      </c>
      <c r="I31" s="108">
        <v>12355</v>
      </c>
      <c r="J31" s="90">
        <f>I31-H31</f>
        <v>41</v>
      </c>
      <c r="K31" s="132">
        <f>J31/H31</f>
        <v>3.3295436089004387E-3</v>
      </c>
      <c r="L31" s="195"/>
    </row>
    <row r="32" spans="1:12" s="3" customFormat="1" ht="16.5" customHeight="1" x14ac:dyDescent="0.25">
      <c r="A32" s="107" t="s">
        <v>6</v>
      </c>
      <c r="B32" s="120">
        <v>3137</v>
      </c>
      <c r="C32" s="79">
        <v>3096</v>
      </c>
      <c r="D32" s="96">
        <f t="shared" ref="D32:D34" si="6">C32-B32</f>
        <v>-41</v>
      </c>
      <c r="E32" s="149">
        <f t="shared" ref="E32:E34" si="7">D32/B32</f>
        <v>-1.3069811922218681E-2</v>
      </c>
      <c r="F32" s="32"/>
      <c r="G32" s="26" t="s">
        <v>11</v>
      </c>
      <c r="H32" s="109">
        <v>159587</v>
      </c>
      <c r="I32" s="109">
        <v>163125</v>
      </c>
      <c r="J32" s="90">
        <f>I32-H32</f>
        <v>3538</v>
      </c>
      <c r="K32" s="132">
        <f>J32/H32</f>
        <v>2.2169725604215883E-2</v>
      </c>
      <c r="L32" s="195"/>
    </row>
    <row r="33" spans="1:12" ht="15" customHeight="1" x14ac:dyDescent="0.25">
      <c r="A33" s="107" t="s">
        <v>32</v>
      </c>
      <c r="B33" s="120">
        <v>3302</v>
      </c>
      <c r="C33" s="79">
        <v>3243</v>
      </c>
      <c r="D33" s="96">
        <f t="shared" si="6"/>
        <v>-59</v>
      </c>
      <c r="E33" s="149">
        <f t="shared" si="7"/>
        <v>-1.7867958812840704E-2</v>
      </c>
      <c r="F33" s="32"/>
      <c r="G33" s="62" t="s">
        <v>13</v>
      </c>
      <c r="H33" s="110">
        <v>15156</v>
      </c>
      <c r="I33" s="110">
        <v>15100</v>
      </c>
      <c r="J33" s="125">
        <f>I33-H33</f>
        <v>-56</v>
      </c>
      <c r="K33" s="126">
        <f>J33/H33</f>
        <v>-3.6949063077329112E-3</v>
      </c>
      <c r="L33" s="195"/>
    </row>
    <row r="34" spans="1:12" ht="15.75" customHeight="1" thickBot="1" x14ac:dyDescent="0.3">
      <c r="A34" s="107" t="s">
        <v>33</v>
      </c>
      <c r="B34" s="120">
        <v>5218</v>
      </c>
      <c r="C34" s="79">
        <v>5145</v>
      </c>
      <c r="D34" s="96">
        <f t="shared" si="6"/>
        <v>-73</v>
      </c>
      <c r="E34" s="149">
        <f t="shared" si="7"/>
        <v>-1.3990034495975469E-2</v>
      </c>
      <c r="F34" s="32"/>
      <c r="G34" s="63" t="s">
        <v>14</v>
      </c>
      <c r="H34" s="111">
        <v>183984</v>
      </c>
      <c r="I34" s="111">
        <v>186199</v>
      </c>
      <c r="J34" s="150">
        <f>I34-H34</f>
        <v>2215</v>
      </c>
      <c r="K34" s="151">
        <f>J34/H34</f>
        <v>1.2039090355683103E-2</v>
      </c>
      <c r="L34" s="196"/>
    </row>
    <row r="35" spans="1:12" ht="15.75" thickBot="1" x14ac:dyDescent="0.3">
      <c r="A35" s="57" t="s">
        <v>39</v>
      </c>
      <c r="B35" s="64">
        <f>SUM(B31:B34)</f>
        <v>13205</v>
      </c>
      <c r="C35" s="64">
        <f>SUM(C31:C34)</f>
        <v>13222</v>
      </c>
      <c r="D35" s="129">
        <f t="shared" ref="D35:D39" si="8">C35-B35</f>
        <v>17</v>
      </c>
      <c r="E35" s="130">
        <f t="shared" ref="E35:E37" si="9">D35/B35</f>
        <v>1.2873911397198031E-3</v>
      </c>
      <c r="F35" s="32"/>
      <c r="G35" s="54"/>
      <c r="H35" s="112"/>
      <c r="I35" s="117"/>
      <c r="J35" s="152"/>
      <c r="K35" s="152"/>
      <c r="L35" s="184"/>
    </row>
    <row r="36" spans="1:12" ht="16.5" customHeight="1" thickBot="1" x14ac:dyDescent="0.3">
      <c r="A36" s="56" t="s">
        <v>35</v>
      </c>
      <c r="B36" s="65">
        <f>115+239</f>
        <v>354</v>
      </c>
      <c r="C36" s="65">
        <f>90+244</f>
        <v>334</v>
      </c>
      <c r="D36" s="96">
        <f t="shared" si="8"/>
        <v>-20</v>
      </c>
      <c r="E36" s="95">
        <f t="shared" si="9"/>
        <v>-5.6497175141242938E-2</v>
      </c>
      <c r="F36" s="32"/>
      <c r="G36" s="81" t="s">
        <v>9</v>
      </c>
      <c r="H36" s="19">
        <v>2016</v>
      </c>
      <c r="I36" s="19">
        <v>2017</v>
      </c>
      <c r="J36" s="82" t="s">
        <v>0</v>
      </c>
      <c r="K36" s="83" t="s">
        <v>1</v>
      </c>
      <c r="L36" s="185"/>
    </row>
    <row r="37" spans="1:12" ht="15" customHeight="1" x14ac:dyDescent="0.25">
      <c r="A37" s="57" t="s">
        <v>7</v>
      </c>
      <c r="B37" s="64">
        <v>2333</v>
      </c>
      <c r="C37" s="64">
        <v>2380</v>
      </c>
      <c r="D37" s="129">
        <f t="shared" si="8"/>
        <v>47</v>
      </c>
      <c r="E37" s="130">
        <f t="shared" si="9"/>
        <v>2.0145735105015002E-2</v>
      </c>
      <c r="F37" s="32"/>
      <c r="G37" s="51" t="s">
        <v>10</v>
      </c>
      <c r="H37" s="113">
        <v>891</v>
      </c>
      <c r="I37" s="113">
        <v>867</v>
      </c>
      <c r="J37" s="155">
        <f>I37-H37</f>
        <v>-24</v>
      </c>
      <c r="K37" s="156">
        <f>J37/H37</f>
        <v>-2.6936026936026935E-2</v>
      </c>
      <c r="L37" s="185"/>
    </row>
    <row r="38" spans="1:12" ht="14.25" customHeight="1" x14ac:dyDescent="0.25">
      <c r="A38" s="57" t="s">
        <v>8</v>
      </c>
      <c r="B38" s="64">
        <v>656</v>
      </c>
      <c r="C38" s="64">
        <v>664</v>
      </c>
      <c r="D38" s="129">
        <f t="shared" si="8"/>
        <v>8</v>
      </c>
      <c r="E38" s="130">
        <f>D38/B38</f>
        <v>1.2195121951219513E-2</v>
      </c>
      <c r="F38" s="17"/>
      <c r="G38" s="18" t="s">
        <v>11</v>
      </c>
      <c r="H38" s="114">
        <v>11181</v>
      </c>
      <c r="I38" s="114">
        <v>11124</v>
      </c>
      <c r="J38" s="155">
        <f>I38-H38</f>
        <v>-57</v>
      </c>
      <c r="K38" s="156">
        <f>J38/H38</f>
        <v>-5.0979339951703782E-3</v>
      </c>
      <c r="L38" s="185"/>
    </row>
    <row r="39" spans="1:12" ht="16.5" customHeight="1" thickBot="1" x14ac:dyDescent="0.3">
      <c r="A39" s="58" t="s">
        <v>34</v>
      </c>
      <c r="B39" s="66">
        <v>119</v>
      </c>
      <c r="C39" s="66">
        <v>87</v>
      </c>
      <c r="D39" s="97">
        <f t="shared" si="8"/>
        <v>-32</v>
      </c>
      <c r="E39" s="98">
        <f>D39/B39</f>
        <v>-0.26890756302521007</v>
      </c>
      <c r="F39" s="17"/>
      <c r="G39" s="52" t="s">
        <v>15</v>
      </c>
      <c r="H39" s="115">
        <v>1511</v>
      </c>
      <c r="I39" s="115">
        <v>1586</v>
      </c>
      <c r="J39" s="47">
        <f>I39-H39</f>
        <v>75</v>
      </c>
      <c r="K39" s="48">
        <f>J39/H39</f>
        <v>4.9636002647253472E-2</v>
      </c>
      <c r="L39" s="185"/>
    </row>
    <row r="40" spans="1:12" ht="15.75" customHeight="1" thickBot="1" x14ac:dyDescent="0.3">
      <c r="A40" s="157" t="s">
        <v>57</v>
      </c>
      <c r="B40" s="158"/>
      <c r="C40" s="158"/>
      <c r="D40" s="158"/>
      <c r="E40" s="158"/>
      <c r="F40" s="17"/>
      <c r="G40" s="53" t="s">
        <v>16</v>
      </c>
      <c r="H40" s="116">
        <v>16516</v>
      </c>
      <c r="I40" s="116">
        <v>17336.5</v>
      </c>
      <c r="J40" s="49">
        <f>I40-H40</f>
        <v>820.5</v>
      </c>
      <c r="K40" s="50">
        <f>J40/H40</f>
        <v>4.9679099055461369E-2</v>
      </c>
      <c r="L40" s="186"/>
    </row>
    <row r="41" spans="1:12" ht="12" customHeight="1" thickBot="1" x14ac:dyDescent="0.25">
      <c r="A41" s="158"/>
      <c r="B41" s="158"/>
      <c r="C41" s="158"/>
      <c r="D41" s="158"/>
      <c r="E41" s="158"/>
      <c r="F41" s="17"/>
      <c r="G41" s="5"/>
      <c r="H41" s="9"/>
      <c r="I41" s="9"/>
    </row>
    <row r="42" spans="1:12" ht="13.5" customHeight="1" thickBot="1" x14ac:dyDescent="0.25">
      <c r="A42" s="158"/>
      <c r="B42" s="158"/>
      <c r="C42" s="158"/>
      <c r="D42" s="158"/>
      <c r="E42" s="158"/>
      <c r="F42" s="17"/>
      <c r="G42" s="177" t="s">
        <v>30</v>
      </c>
      <c r="H42" s="178"/>
      <c r="I42" s="178"/>
      <c r="J42" s="19">
        <v>2016</v>
      </c>
      <c r="K42" s="19">
        <v>2017</v>
      </c>
      <c r="L42" s="187"/>
    </row>
    <row r="43" spans="1:12" ht="12.75" customHeight="1" x14ac:dyDescent="0.25">
      <c r="A43" s="158"/>
      <c r="B43" s="158"/>
      <c r="C43" s="158"/>
      <c r="D43" s="158"/>
      <c r="E43" s="158"/>
      <c r="F43" s="33"/>
      <c r="G43" s="161" t="s">
        <v>21</v>
      </c>
      <c r="H43" s="162"/>
      <c r="I43" s="162"/>
      <c r="J43" s="36">
        <f>H37/H24</f>
        <v>5.3458930821383574E-2</v>
      </c>
      <c r="K43" s="37">
        <f>I37/I24</f>
        <v>5.1956612932222687E-2</v>
      </c>
      <c r="L43" s="188"/>
    </row>
    <row r="44" spans="1:12" ht="12.75" customHeight="1" x14ac:dyDescent="0.25">
      <c r="A44" s="158"/>
      <c r="B44" s="158"/>
      <c r="C44" s="158"/>
      <c r="D44" s="158"/>
      <c r="E44" s="158"/>
      <c r="F44" s="33"/>
      <c r="G44" s="159" t="s">
        <v>18</v>
      </c>
      <c r="H44" s="160"/>
      <c r="I44" s="160"/>
      <c r="J44" s="23">
        <f>H38/B24</f>
        <v>5.5743622213691363E-2</v>
      </c>
      <c r="K44" s="11">
        <f>I38/C24</f>
        <v>5.4652379618848293E-2</v>
      </c>
      <c r="L44" s="189"/>
    </row>
    <row r="45" spans="1:12" ht="12" customHeight="1" x14ac:dyDescent="0.25">
      <c r="A45" s="158"/>
      <c r="B45" s="158"/>
      <c r="C45" s="158"/>
      <c r="D45" s="158"/>
      <c r="E45" s="158"/>
      <c r="F45" s="34"/>
      <c r="G45" s="165" t="s">
        <v>19</v>
      </c>
      <c r="H45" s="166"/>
      <c r="I45" s="166"/>
      <c r="J45" s="23">
        <f>H39/H24</f>
        <v>9.0658186836263269E-2</v>
      </c>
      <c r="K45" s="11">
        <f>I39/I24</f>
        <v>9.504404626355846E-2</v>
      </c>
      <c r="L45" s="190" t="s">
        <v>50</v>
      </c>
    </row>
    <row r="46" spans="1:12" ht="3.75" hidden="1" customHeight="1" x14ac:dyDescent="0.25">
      <c r="A46" s="158"/>
      <c r="B46" s="158"/>
      <c r="C46" s="158"/>
      <c r="D46" s="158"/>
      <c r="E46" s="158"/>
      <c r="F46" s="34"/>
      <c r="G46" s="165" t="s">
        <v>20</v>
      </c>
      <c r="H46" s="166"/>
      <c r="I46" s="166"/>
      <c r="J46" s="23">
        <f>H40/B24</f>
        <v>8.2341621007184201E-2</v>
      </c>
      <c r="K46" s="11">
        <f>I40/C24</f>
        <v>8.5174485730147728E-2</v>
      </c>
      <c r="L46" s="191"/>
    </row>
    <row r="47" spans="1:12" ht="15" customHeight="1" thickBot="1" x14ac:dyDescent="0.3">
      <c r="A47" s="35" t="s">
        <v>45</v>
      </c>
      <c r="F47" s="17"/>
      <c r="G47" s="192" t="s">
        <v>20</v>
      </c>
      <c r="H47" s="193"/>
      <c r="I47" s="193"/>
      <c r="J47" s="24">
        <f>H40/B24</f>
        <v>8.2341621007184201E-2</v>
      </c>
      <c r="K47" s="12">
        <f>I40/C24</f>
        <v>8.5174485730147728E-2</v>
      </c>
      <c r="L47" s="191"/>
    </row>
    <row r="48" spans="1:12" x14ac:dyDescent="0.2">
      <c r="L48" s="55" t="s">
        <v>72</v>
      </c>
    </row>
  </sheetData>
  <mergeCells count="20">
    <mergeCell ref="L26:L29"/>
    <mergeCell ref="G42:I42"/>
    <mergeCell ref="G1:L1"/>
    <mergeCell ref="G45:I45"/>
    <mergeCell ref="G27:K29"/>
    <mergeCell ref="L35:L40"/>
    <mergeCell ref="L42:L44"/>
    <mergeCell ref="L45:L47"/>
    <mergeCell ref="G47:I47"/>
    <mergeCell ref="L30:L34"/>
    <mergeCell ref="B1:D1"/>
    <mergeCell ref="A2:C2"/>
    <mergeCell ref="G2:J2"/>
    <mergeCell ref="A28:E28"/>
    <mergeCell ref="A29:E29"/>
    <mergeCell ref="A40:E46"/>
    <mergeCell ref="G44:I44"/>
    <mergeCell ref="G43:I43"/>
    <mergeCell ref="A27:E27"/>
    <mergeCell ref="G46:I46"/>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8" sqref="F8"/>
    </sheetView>
  </sheetViews>
  <sheetFormatPr defaultRowHeight="12.75" x14ac:dyDescent="0.2"/>
  <cols>
    <col min="1" max="1" width="18.5703125" customWidth="1"/>
    <col min="2" max="2" width="13.42578125" customWidth="1"/>
  </cols>
  <sheetData>
    <row r="2" spans="1:6" x14ac:dyDescent="0.2">
      <c r="B2" t="s">
        <v>62</v>
      </c>
      <c r="C2" t="s">
        <v>63</v>
      </c>
      <c r="E2" t="s">
        <v>64</v>
      </c>
      <c r="F2" t="s">
        <v>65</v>
      </c>
    </row>
    <row r="3" spans="1:6" x14ac:dyDescent="0.2">
      <c r="A3" t="s">
        <v>66</v>
      </c>
      <c r="B3">
        <f>IF((SUM('Sheet 1'!B4:B23))=('Sheet 1'!B24),0,1)</f>
        <v>0</v>
      </c>
      <c r="C3">
        <f>IF(SUM('Sheet 1'!C4:C23)='Sheet 1'!C24,0,1)</f>
        <v>0</v>
      </c>
      <c r="E3">
        <f>IF(SUM('Sheet 1'!H4:H23)='Sheet 1'!H24,0,1)</f>
        <v>0</v>
      </c>
      <c r="F3">
        <f>IF(SUM('Sheet 1'!I4:I23)='Sheet 1'!I24,0,1)</f>
        <v>0</v>
      </c>
    </row>
    <row r="4" spans="1:6" x14ac:dyDescent="0.2">
      <c r="A4" t="s">
        <v>67</v>
      </c>
      <c r="B4">
        <f>IF(SUM('Sheet 1'!B24:B25)='Sheet 1'!B26,0,1)</f>
        <v>0</v>
      </c>
      <c r="C4">
        <f>IF(SUM('Sheet 1'!C24:C25)='Sheet 1'!C26,0,1)</f>
        <v>0</v>
      </c>
      <c r="E4">
        <f>IF(SUM('Sheet 1'!H24:H25)='Sheet 1'!H26,0,1)</f>
        <v>0</v>
      </c>
      <c r="F4">
        <f>IF(SUM('Sheet 1'!I24:I25)='Sheet 1'!I26,0,1)</f>
        <v>0</v>
      </c>
    </row>
    <row r="6" spans="1:6" x14ac:dyDescent="0.2">
      <c r="A6" t="s">
        <v>68</v>
      </c>
      <c r="E6">
        <f>IF(SUM('Sheet 1'!B35:B39)='Sheet 1'!H24,0,1)</f>
        <v>0</v>
      </c>
      <c r="F6">
        <f>IF(SUM('Sheet 1'!C35:C39)='Sheet 1'!I24,0,1)</f>
        <v>0</v>
      </c>
    </row>
    <row r="8" spans="1:6" x14ac:dyDescent="0.2">
      <c r="A8" t="s">
        <v>69</v>
      </c>
      <c r="B8">
        <f>IF('Sheet 1'!H34+'Sheet 1'!H40='Sheet 1'!B24,0,1)</f>
        <v>1</v>
      </c>
      <c r="C8">
        <f>IF('Sheet 1'!I34+'Sheet 1'!I40='Sheet 1'!C24,0,1)</f>
        <v>1</v>
      </c>
      <c r="E8">
        <f>IF('Sheet 1'!H33+'Sheet 1'!H39='Sheet 1'!H24,0,1)</f>
        <v>0</v>
      </c>
      <c r="F8">
        <f>IF('Sheet 1'!I33+'Sheet 1'!I39='Sheet 1'!I24,0,1)</f>
        <v>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2017-06-21T12:02:06Z</cp:lastPrinted>
  <dcterms:created xsi:type="dcterms:W3CDTF">2005-01-11T16:04:59Z</dcterms:created>
  <dcterms:modified xsi:type="dcterms:W3CDTF">2017-06-21T13:52:01Z</dcterms:modified>
</cp:coreProperties>
</file>